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1_abc4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<sst xmlns="http://schemas.openxmlformats.org/spreadsheetml/2006/main" count="64" uniqueCount="55">
  <si>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 xml:space="preserve"> РАСЧЕТ СТОИМОСТИ СТРОИТЕЛЬСТВА</t>
  </si>
  <si>
    <t xml:space="preserve">                                     «СЕТИ ВОДОСНАБЖЕНИЯ МИКРОРАЙОНОВ 5,7                                             ИНДИВИДУАЛЬНОЙ ЗАСТРОЙКИ ГОРОДА ЮГОРСКА»</t>
  </si>
  <si>
    <t>СТОИМОСТЬ РАБОТ В ТЕКУЩИХ ЦЕНАХ С НДС 18%  85 505.332 тыс.руб.</t>
  </si>
  <si>
    <t>СОСТАВЛЕН В ЦЕНАХ  2001г</t>
  </si>
  <si>
    <t>N п.п.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</si>
  <si>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</si>
  <si>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</si>
  <si>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</si>
  <si>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 тыс.руб.</t>
  </si>
  <si>
    <t>строительных работ</t>
  </si>
  <si>
    <t>монтажных работ</t>
  </si>
  <si>
    <t>оборудования, мебели и инвентарря</t>
  </si>
  <si>
    <t>прочих затрат</t>
  </si>
  <si>
    <t xml:space="preserve">ГЛАВА 2.ОСНОВНЫЕ ОБЪЕКТЫ СТРОИТЕЛЬСТВА </t>
  </si>
  <si>
    <t>1</t>
  </si>
  <si>
    <t xml:space="preserve">       ОБЪЕКТНАЯ                    СМЕТА                 №02-01-Изм.1</t>
  </si>
  <si>
    <t>СЕТИ ВОДОСНАБЖЕНИЯ ИЗ ТРУБ ПВХ НАРУЖНЫМ ДИАМЕТРОМ 110, 160 мм</t>
  </si>
  <si>
    <t>2</t>
  </si>
  <si>
    <t xml:space="preserve">       ОБЪЕКТНАЯ                    СМЕТА                 №02-02-Изм.1</t>
  </si>
  <si>
    <t>КОЛЬЦЕВОЙ ВОДОПРОВОД ПО УЛИЦЕ ВАВИЛОВА И УЛИЦЕ КОНДИНСКАЯ ИЗ ТРУБ ПВХ НАРУЖНЫМ ДИАМЕТРОМ 225 мм</t>
  </si>
  <si>
    <t>ВСЕГО ПО ГЛАВЕ 2</t>
  </si>
  <si>
    <t>ИТОГО ПО ГЛАВАМ 1-7</t>
  </si>
  <si>
    <t>3</t>
  </si>
  <si>
    <t>Приказ №42 от 01.07.2011г. Региональная служба по тарифам ХМАО-Югра</t>
  </si>
  <si>
    <t>ИНДЕКС ПЕРЕВОДА В ТЕКУЩИЕ ЦЕНЫ К=3.97</t>
  </si>
  <si>
    <t>ГЛАВА 8.ВРЕМЕННЫЕ ЗДАНИЯ И СООРУЖЕНИЯ</t>
  </si>
  <si>
    <t>ГСН81-05-01-2001
п.4.5</t>
  </si>
  <si>
    <t>ВРЕМЕННЫЕ ЗДАНИЯ И СООРУЖЕНИЯ 1.5 %</t>
  </si>
  <si>
    <t>ВСЕГО ПО ГЛАВЕ 8</t>
  </si>
  <si>
    <t>ИТОГО ПО ГЛАВАМ 1-8</t>
  </si>
  <si>
    <t>ГЛАВА 9. ПРОЧИЕ РАБОТЫ И ЗАТРАТЫ</t>
  </si>
  <si>
    <t>ГСН81-05-02-2001
п.13.1</t>
  </si>
  <si>
    <t>ПРОИЗВОДСТВО РАБОТ В ЗИМНЕЕ ВРЕМЯ 4.4 %</t>
  </si>
  <si>
    <t>ГСН81-05-02-2001</t>
  </si>
  <si>
    <t>СНЕГОБОРЬБА 0.4 %</t>
  </si>
  <si>
    <t>7</t>
  </si>
  <si>
    <t>Налоговый кодекс ст.255,263</t>
  </si>
  <si>
    <t>ДОБРОВОЛЬНОЕ СТРАХОВАНИЕ (1%)</t>
  </si>
  <si>
    <t>ВСЕГО ПО ГЛАВЕ</t>
  </si>
  <si>
    <t>ИТОГО ПО ГЛАВАМ 1-9</t>
  </si>
  <si>
    <t>МДС 81-35.2004
п.4.96</t>
  </si>
  <si>
    <t>НЕПРЕДВИДЕННЫЕ РАБОТЫ И ЗАТРАТЫ 1%</t>
  </si>
  <si>
    <t>ИТОГО С НЕПРЕДВИДЕННЫМИ ЗАТРАТАМИ</t>
  </si>
  <si>
    <t>9</t>
  </si>
  <si>
    <t>МДС 81-35-2004 п.4.100</t>
  </si>
  <si>
    <t>СРЕДСТВА НА ПОКРЫТИЕ ЗАТРАТ ПО УПЛАТЕ НДС 18%</t>
  </si>
  <si>
    <t>ВСЕГО ПО РАСЧЕТУ В ТЕКУЩИХ ЦЕНАХ С НДС 18%</t>
  </si>
  <si>
    <t>Составил: заместитель начальника ОПС ДЖК и СК  __________________________  Е.В.Тарутина</t>
  </si>
  <si>
    <t>Ссылки на нормативные акты:</t>
  </si>
  <si>
    <t>Сметная стоимость определяется на основании следующих нормативных актов:</t>
  </si>
  <si>
    <t>МДС-81.33.2004; МДС-81.25.2004</t>
  </si>
  <si>
    <t>Письмо Минрегиоразвития от 18.11.2010 №39160-КК/08</t>
  </si>
  <si>
    <t>ГСНр-81-05-01-2001, табл. 1, табл. 2; ГСНр-81-05-02-2001 табл.2, табл.3; Письмо ГК РФ по строительству от 18.07.2002 НЗ-3942/1;    МДС 81-35.2004 п. 4.96</t>
  </si>
  <si>
    <t>приложение №1  к приказу РСТ ХМАО-Югры от 01.07.2011 №42. Наименование "Общеотраслевое строительство"</t>
  </si>
  <si>
    <t>ЧАСТЬ IV . Обоснование формирования (начальной)максимальной цены контракта.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</si>
</sst>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4">
    <font>
      <sz val="10"/>
      <name val="Times New Roman Cyr"/>
      <family val="1"/>
    </font>
    <font>
      <sz val="10"/>
      <name val="Arial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1"/>
    </font>
    <font>
      <sz val="9"/>
      <name val="Times New Roman Cyr"/>
      <family val="1"/>
    </font>
    <font>
      <sz val="8"/>
      <name val="Arial"/>
      <family val="2"/>
    </font>
    <font>
      <b/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164" fontId="14" fillId="0" borderId="12" xfId="0" applyNumberFormat="1" applyFont="1" applyFill="1" applyBorder="1" applyAlignment="1">
      <alignment horizontal="center" vertical="top" wrapText="1"/>
    </xf>
    <xf numFmtId="164" fontId="14" fillId="0" borderId="12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left" vertical="top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left" vertical="top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7" sqref="A7:E7"/>
    </sheetView>
  </sheetViews>
  <sheetFormatPr defaultColWidth="9.00390625" defaultRowHeight="12.75"/>
  <cols>
    <col min="1" max="1" width="8.375" style="1" customWidth="1"/>
    <col min="2" max="2" width="20.50390625" style="1" customWidth="1"/>
    <col min="3" max="3" width="56.625" style="1" customWidth="1"/>
    <col min="4" max="8" width="13.375" style="1" customWidth="1"/>
    <col min="9" max="16384" width="9.375" style="1" customWidth="1"/>
  </cols>
  <sheetData>
    <row r="1" spans="1:8" ht="12.75">
      <c r="A1" s="2"/>
      <c r="B1" s="50" t="s">
        <v>54</v>
      </c>
      <c r="C1" s="50"/>
      <c r="D1" s="50"/>
      <c r="E1" s="50"/>
      <c r="F1" s="50"/>
      <c r="G1" s="50"/>
      <c r="H1" s="50"/>
    </row>
    <row r="2" spans="1:8" ht="18.75">
      <c r="A2" s="51" t="s">
        <v>48</v>
      </c>
      <c r="B2" s="51"/>
      <c r="C2" s="51"/>
      <c r="D2" s="4"/>
      <c r="E2" s="4"/>
      <c r="F2" s="3"/>
      <c r="G2" s="4"/>
      <c r="H2" s="5"/>
    </row>
    <row r="3" spans="1:8" ht="12.75">
      <c r="A3" s="51" t="s">
        <v>49</v>
      </c>
      <c r="B3" s="51"/>
      <c r="C3" s="51"/>
      <c r="D3" s="51"/>
      <c r="E3" s="7"/>
      <c r="F3" s="6"/>
      <c r="G3" s="7"/>
      <c r="H3" s="4"/>
    </row>
    <row r="4" spans="1:8" ht="12.75">
      <c r="A4" s="51" t="s">
        <v>50</v>
      </c>
      <c r="B4" s="51"/>
      <c r="C4" s="51"/>
      <c r="D4" s="8"/>
      <c r="E4" s="9"/>
      <c r="F4" s="6"/>
      <c r="G4" s="4"/>
      <c r="H4" s="4"/>
    </row>
    <row r="5" spans="1:8" ht="12.75">
      <c r="A5" s="51" t="s">
        <v>51</v>
      </c>
      <c r="B5" s="51"/>
      <c r="C5" s="51"/>
      <c r="D5" s="51"/>
      <c r="E5" s="8"/>
      <c r="F5" s="6"/>
      <c r="G5" s="4"/>
      <c r="H5" s="4"/>
    </row>
    <row r="6" spans="1:8" ht="12.75">
      <c r="A6" s="51" t="s">
        <v>52</v>
      </c>
      <c r="B6" s="51"/>
      <c r="C6" s="51"/>
      <c r="D6" s="51"/>
      <c r="E6" s="8"/>
      <c r="F6" s="4"/>
      <c r="G6" s="4"/>
      <c r="H6" s="4"/>
    </row>
    <row r="7" spans="1:8" ht="12.75">
      <c r="A7" s="52" t="s">
        <v>53</v>
      </c>
      <c r="B7" s="52"/>
      <c r="C7" s="52"/>
      <c r="D7" s="52"/>
      <c r="E7" s="52"/>
      <c r="F7" s="10"/>
      <c r="G7" s="10"/>
      <c r="H7" s="11"/>
    </row>
    <row r="8" spans="1:8" ht="22.5">
      <c r="A8" s="10"/>
      <c r="B8" s="38" t="s">
        <v>0</v>
      </c>
      <c r="C8" s="38"/>
      <c r="D8" s="38"/>
      <c r="E8" s="38"/>
      <c r="F8" s="38"/>
      <c r="G8" s="38"/>
      <c r="H8" s="11"/>
    </row>
    <row r="9" spans="1:8" ht="33.75" customHeight="1">
      <c r="A9" s="39" t="s">
        <v>1</v>
      </c>
      <c r="B9" s="39"/>
      <c r="C9" s="39"/>
      <c r="D9" s="39"/>
      <c r="E9" s="39"/>
      <c r="F9" s="39"/>
      <c r="G9" s="39"/>
      <c r="H9" s="39"/>
    </row>
    <row r="10" spans="1:8" ht="13.5" customHeight="1">
      <c r="A10" s="12"/>
      <c r="B10" s="40"/>
      <c r="C10" s="40"/>
      <c r="D10" s="40"/>
      <c r="E10" s="40"/>
      <c r="F10" s="40"/>
      <c r="G10" s="40"/>
      <c r="H10" s="13"/>
    </row>
    <row r="11" spans="1:8" ht="13.5" customHeight="1">
      <c r="A11" s="41" t="s">
        <v>2</v>
      </c>
      <c r="B11" s="41"/>
      <c r="C11" s="41"/>
      <c r="D11" s="14"/>
      <c r="E11" s="14"/>
      <c r="F11" s="14"/>
      <c r="G11" s="14"/>
      <c r="H11" s="13"/>
    </row>
    <row r="12" spans="1:8" ht="13.5" customHeight="1">
      <c r="A12" s="42" t="s">
        <v>3</v>
      </c>
      <c r="B12" s="42"/>
      <c r="C12" s="42"/>
      <c r="D12" s="42"/>
      <c r="E12" s="42"/>
      <c r="F12" s="42"/>
      <c r="G12" s="42"/>
      <c r="H12" s="15"/>
    </row>
    <row r="13" spans="1:8" ht="13.5" customHeight="1">
      <c r="A13" s="43" t="s">
        <v>4</v>
      </c>
      <c r="B13" s="43" t="s">
        <v>5</v>
      </c>
      <c r="C13" s="43" t="s">
        <v>6</v>
      </c>
      <c r="D13" s="43" t="s">
        <v>7</v>
      </c>
      <c r="E13" s="43"/>
      <c r="F13" s="43"/>
      <c r="G13" s="43"/>
      <c r="H13" s="43" t="s">
        <v>8</v>
      </c>
    </row>
    <row r="14" spans="1:8" ht="36">
      <c r="A14" s="43"/>
      <c r="B14" s="43"/>
      <c r="C14" s="43"/>
      <c r="D14" s="16" t="s">
        <v>9</v>
      </c>
      <c r="E14" s="16" t="s">
        <v>10</v>
      </c>
      <c r="F14" s="16" t="s">
        <v>11</v>
      </c>
      <c r="G14" s="16" t="s">
        <v>12</v>
      </c>
      <c r="H14" s="43"/>
    </row>
    <row r="15" spans="1:8" ht="12.75">
      <c r="A15" s="17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</row>
    <row r="16" spans="1:8" ht="12.75">
      <c r="A16" s="44"/>
      <c r="B16" s="44"/>
      <c r="C16" s="44"/>
      <c r="D16" s="44"/>
      <c r="E16" s="44"/>
      <c r="F16" s="44"/>
      <c r="G16" s="44"/>
      <c r="H16" s="44"/>
    </row>
    <row r="17" spans="1:8" ht="15.75" customHeight="1">
      <c r="A17" s="45" t="s">
        <v>13</v>
      </c>
      <c r="B17" s="45"/>
      <c r="C17" s="45"/>
      <c r="D17" s="45"/>
      <c r="E17" s="45"/>
      <c r="F17" s="45"/>
      <c r="G17" s="45"/>
      <c r="H17" s="45"/>
    </row>
    <row r="18" spans="1:8" ht="38.25">
      <c r="A18" s="19" t="s">
        <v>14</v>
      </c>
      <c r="B18" s="19" t="s">
        <v>15</v>
      </c>
      <c r="C18" s="20" t="s">
        <v>16</v>
      </c>
      <c r="D18" s="21">
        <v>12879.232</v>
      </c>
      <c r="E18" s="22"/>
      <c r="F18" s="22"/>
      <c r="G18" s="22"/>
      <c r="H18" s="22">
        <v>12879.232</v>
      </c>
    </row>
    <row r="19" spans="1:8" ht="38.25">
      <c r="A19" s="19" t="s">
        <v>17</v>
      </c>
      <c r="B19" s="19" t="s">
        <v>18</v>
      </c>
      <c r="C19" s="20" t="s">
        <v>19</v>
      </c>
      <c r="D19" s="21">
        <v>3498.681</v>
      </c>
      <c r="E19" s="22">
        <v>450.672</v>
      </c>
      <c r="F19" s="22"/>
      <c r="G19" s="22"/>
      <c r="H19" s="22">
        <f>SUM(D19:G19)</f>
        <v>3949.353</v>
      </c>
    </row>
    <row r="20" spans="1:8" ht="13.5" customHeight="1">
      <c r="A20" s="46"/>
      <c r="B20" s="46"/>
      <c r="C20" s="23" t="s">
        <v>20</v>
      </c>
      <c r="D20" s="24">
        <f>D18+D19</f>
        <v>16377.913</v>
      </c>
      <c r="E20" s="24">
        <f>SUM(E18:E19)</f>
        <v>450.672</v>
      </c>
      <c r="F20" s="24"/>
      <c r="G20" s="24"/>
      <c r="H20" s="24">
        <f>SUM(D20:G20)</f>
        <v>16828.585</v>
      </c>
    </row>
    <row r="21" spans="1:8" ht="13.5" customHeight="1">
      <c r="A21" s="46"/>
      <c r="B21" s="46"/>
      <c r="C21" s="23" t="s">
        <v>21</v>
      </c>
      <c r="D21" s="24">
        <f>D20</f>
        <v>16377.913</v>
      </c>
      <c r="E21" s="24">
        <f>E20</f>
        <v>450.672</v>
      </c>
      <c r="F21" s="24"/>
      <c r="G21" s="24"/>
      <c r="H21" s="24">
        <f>H20</f>
        <v>16828.585</v>
      </c>
    </row>
    <row r="22" spans="1:8" ht="63.75">
      <c r="A22" s="25" t="s">
        <v>22</v>
      </c>
      <c r="B22" s="26" t="s">
        <v>23</v>
      </c>
      <c r="C22" s="27" t="s">
        <v>24</v>
      </c>
      <c r="D22" s="28">
        <f>3.97*D21</f>
        <v>65020.31461</v>
      </c>
      <c r="E22" s="28">
        <f>3.97*E21</f>
        <v>1789.16784</v>
      </c>
      <c r="F22" s="28"/>
      <c r="G22" s="28"/>
      <c r="H22" s="28">
        <v>66809.483</v>
      </c>
    </row>
    <row r="23" spans="1:8" ht="13.5" customHeight="1">
      <c r="A23" s="47"/>
      <c r="B23" s="47"/>
      <c r="C23" s="47"/>
      <c r="D23" s="47"/>
      <c r="E23" s="47"/>
      <c r="F23" s="47"/>
      <c r="G23" s="47"/>
      <c r="H23" s="47"/>
    </row>
    <row r="24" spans="1:8" ht="15.75" customHeight="1">
      <c r="A24" s="45" t="s">
        <v>25</v>
      </c>
      <c r="B24" s="45"/>
      <c r="C24" s="45"/>
      <c r="D24" s="45"/>
      <c r="E24" s="45"/>
      <c r="F24" s="45"/>
      <c r="G24" s="45"/>
      <c r="H24" s="45"/>
    </row>
    <row r="25" spans="1:8" ht="25.5">
      <c r="A25" s="29">
        <v>4</v>
      </c>
      <c r="B25" s="29" t="s">
        <v>26</v>
      </c>
      <c r="C25" s="20" t="s">
        <v>27</v>
      </c>
      <c r="D25" s="21">
        <f>0.015*D22</f>
        <v>975.30471915</v>
      </c>
      <c r="E25" s="21">
        <f>0.015*E22</f>
        <v>26.8375176</v>
      </c>
      <c r="F25" s="21"/>
      <c r="G25" s="21"/>
      <c r="H25" s="21">
        <v>1002.143</v>
      </c>
    </row>
    <row r="26" spans="1:8" ht="13.5" customHeight="1">
      <c r="A26" s="46"/>
      <c r="B26" s="46"/>
      <c r="C26" s="23" t="s">
        <v>28</v>
      </c>
      <c r="D26" s="24">
        <f>D25</f>
        <v>975.30471915</v>
      </c>
      <c r="E26" s="24">
        <f>E25</f>
        <v>26.8375176</v>
      </c>
      <c r="F26" s="24"/>
      <c r="G26" s="24"/>
      <c r="H26" s="24">
        <f>H25</f>
        <v>1002.143</v>
      </c>
    </row>
    <row r="27" spans="1:8" ht="13.5" customHeight="1">
      <c r="A27" s="46"/>
      <c r="B27" s="46"/>
      <c r="C27" s="23" t="s">
        <v>29</v>
      </c>
      <c r="D27" s="24">
        <v>65995.62</v>
      </c>
      <c r="E27" s="24">
        <v>1816.006</v>
      </c>
      <c r="F27" s="24"/>
      <c r="G27" s="24"/>
      <c r="H27" s="24">
        <f>SUM(D27:G27)</f>
        <v>67811.62599999999</v>
      </c>
    </row>
    <row r="28" spans="1:8" ht="13.5" customHeight="1">
      <c r="A28" s="48"/>
      <c r="B28" s="48"/>
      <c r="C28" s="48"/>
      <c r="D28" s="48"/>
      <c r="E28" s="48"/>
      <c r="F28" s="48"/>
      <c r="G28" s="48"/>
      <c r="H28" s="48"/>
    </row>
    <row r="29" spans="1:8" ht="13.5" customHeight="1">
      <c r="A29" s="30"/>
      <c r="B29" s="30"/>
      <c r="C29" s="30"/>
      <c r="D29" s="30"/>
      <c r="E29" s="30"/>
      <c r="F29" s="30"/>
      <c r="G29" s="30"/>
      <c r="H29" s="30"/>
    </row>
    <row r="30" spans="1:8" ht="13.5" customHeight="1">
      <c r="A30" s="43" t="s">
        <v>4</v>
      </c>
      <c r="B30" s="43" t="s">
        <v>5</v>
      </c>
      <c r="C30" s="43" t="s">
        <v>6</v>
      </c>
      <c r="D30" s="43" t="s">
        <v>7</v>
      </c>
      <c r="E30" s="43"/>
      <c r="F30" s="43"/>
      <c r="G30" s="43"/>
      <c r="H30" s="43" t="s">
        <v>8</v>
      </c>
    </row>
    <row r="31" spans="1:8" ht="35.25" customHeight="1">
      <c r="A31" s="43"/>
      <c r="B31" s="43"/>
      <c r="C31" s="43"/>
      <c r="D31" s="16" t="s">
        <v>9</v>
      </c>
      <c r="E31" s="16" t="s">
        <v>10</v>
      </c>
      <c r="F31" s="16" t="s">
        <v>11</v>
      </c>
      <c r="G31" s="16" t="s">
        <v>12</v>
      </c>
      <c r="H31" s="43"/>
    </row>
    <row r="32" spans="1:8" ht="13.5" customHeight="1">
      <c r="A32" s="17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8">
        <v>7</v>
      </c>
      <c r="H32" s="18">
        <v>8</v>
      </c>
    </row>
    <row r="33" spans="1:8" ht="13.5" customHeight="1">
      <c r="A33" s="19"/>
      <c r="B33" s="19"/>
      <c r="C33" s="19"/>
      <c r="D33" s="19"/>
      <c r="E33" s="19"/>
      <c r="F33" s="19"/>
      <c r="G33" s="19"/>
      <c r="H33" s="19"/>
    </row>
    <row r="34" spans="1:8" ht="15.75" customHeight="1">
      <c r="A34" s="45" t="s">
        <v>30</v>
      </c>
      <c r="B34" s="45"/>
      <c r="C34" s="45"/>
      <c r="D34" s="45"/>
      <c r="E34" s="45"/>
      <c r="F34" s="45"/>
      <c r="G34" s="45"/>
      <c r="H34" s="45"/>
    </row>
    <row r="35" spans="1:8" ht="25.5">
      <c r="A35" s="29">
        <v>5</v>
      </c>
      <c r="B35" s="29" t="s">
        <v>31</v>
      </c>
      <c r="C35" s="20" t="s">
        <v>32</v>
      </c>
      <c r="D35" s="21">
        <f>0.044*D27</f>
        <v>2903.80728</v>
      </c>
      <c r="E35" s="21">
        <f>0.044*E27</f>
        <v>79.90426400000001</v>
      </c>
      <c r="F35" s="21"/>
      <c r="G35" s="21"/>
      <c r="H35" s="21">
        <v>2983.711</v>
      </c>
    </row>
    <row r="36" spans="1:8" ht="12.75">
      <c r="A36" s="29">
        <v>6</v>
      </c>
      <c r="B36" s="29" t="s">
        <v>33</v>
      </c>
      <c r="C36" s="20" t="s">
        <v>34</v>
      </c>
      <c r="D36" s="21">
        <f>0.004*D27</f>
        <v>263.98248</v>
      </c>
      <c r="E36" s="21">
        <f>0.004*E27</f>
        <v>7.264024000000001</v>
      </c>
      <c r="F36" s="21"/>
      <c r="G36" s="21"/>
      <c r="H36" s="21">
        <v>271.246</v>
      </c>
    </row>
    <row r="37" spans="1:8" ht="25.5">
      <c r="A37" s="26" t="s">
        <v>35</v>
      </c>
      <c r="B37" s="26" t="s">
        <v>36</v>
      </c>
      <c r="C37" s="31" t="s">
        <v>37</v>
      </c>
      <c r="D37" s="32"/>
      <c r="E37" s="32"/>
      <c r="F37" s="33"/>
      <c r="G37" s="33">
        <f>0.01*H27</f>
        <v>678.1162599999999</v>
      </c>
      <c r="H37" s="32">
        <f>D37+E37+F37+G37</f>
        <v>678.1162599999999</v>
      </c>
    </row>
    <row r="38" spans="1:8" ht="13.5" customHeight="1">
      <c r="A38" s="46"/>
      <c r="B38" s="46"/>
      <c r="C38" s="23" t="s">
        <v>38</v>
      </c>
      <c r="D38" s="24">
        <v>3167.789</v>
      </c>
      <c r="E38" s="24">
        <f>SUM(E35:E37)</f>
        <v>87.16828800000002</v>
      </c>
      <c r="F38" s="24"/>
      <c r="G38" s="24">
        <f>SUM(G35:G37)</f>
        <v>678.1162599999999</v>
      </c>
      <c r="H38" s="24">
        <f>SUM(H35:H37)</f>
        <v>3933.0732599999997</v>
      </c>
    </row>
    <row r="39" spans="1:8" ht="13.5" customHeight="1">
      <c r="A39" s="46"/>
      <c r="B39" s="46"/>
      <c r="C39" s="23" t="s">
        <v>39</v>
      </c>
      <c r="D39" s="24">
        <f>D38+D27</f>
        <v>69163.409</v>
      </c>
      <c r="E39" s="24">
        <f>E38+E27</f>
        <v>1903.1742880000002</v>
      </c>
      <c r="F39" s="24"/>
      <c r="G39" s="24">
        <f>G38+G27</f>
        <v>678.1162599999999</v>
      </c>
      <c r="H39" s="24">
        <f>H38+H27</f>
        <v>71744.69926</v>
      </c>
    </row>
    <row r="40" spans="1:8" ht="13.5" customHeight="1">
      <c r="A40" s="47"/>
      <c r="B40" s="47"/>
      <c r="C40" s="47"/>
      <c r="D40" s="47"/>
      <c r="E40" s="47"/>
      <c r="F40" s="47"/>
      <c r="G40" s="47"/>
      <c r="H40" s="47"/>
    </row>
    <row r="41" spans="1:8" ht="25.5">
      <c r="A41" s="29">
        <v>8</v>
      </c>
      <c r="B41" s="29" t="s">
        <v>40</v>
      </c>
      <c r="C41" s="20" t="s">
        <v>41</v>
      </c>
      <c r="D41" s="34">
        <f>0.01*D39</f>
        <v>691.63409</v>
      </c>
      <c r="E41" s="34">
        <f>0.01*E39</f>
        <v>19.031742880000003</v>
      </c>
      <c r="F41" s="34"/>
      <c r="G41" s="34">
        <f>0.01*G39</f>
        <v>6.781162599999999</v>
      </c>
      <c r="H41" s="34">
        <f>0.01*H39</f>
        <v>717.4469925999999</v>
      </c>
    </row>
    <row r="42" spans="1:8" ht="13.5">
      <c r="A42" s="49"/>
      <c r="B42" s="49"/>
      <c r="C42" s="35" t="s">
        <v>42</v>
      </c>
      <c r="D42" s="28">
        <f>D39+D41</f>
        <v>69855.04309</v>
      </c>
      <c r="E42" s="28">
        <f>E39+E41</f>
        <v>1922.20603088</v>
      </c>
      <c r="F42" s="28"/>
      <c r="G42" s="28">
        <f>G39+G41</f>
        <v>684.8974225999999</v>
      </c>
      <c r="H42" s="28">
        <f>H39+H41</f>
        <v>72462.1462526</v>
      </c>
    </row>
    <row r="43" spans="1:8" ht="25.5">
      <c r="A43" s="26" t="s">
        <v>43</v>
      </c>
      <c r="B43" s="26" t="s">
        <v>44</v>
      </c>
      <c r="C43" s="31" t="s">
        <v>45</v>
      </c>
      <c r="D43" s="32">
        <f>0.18*D42</f>
        <v>12573.9077562</v>
      </c>
      <c r="E43" s="32">
        <f>0.18*E42</f>
        <v>345.9970855584</v>
      </c>
      <c r="F43" s="32"/>
      <c r="G43" s="32">
        <v>123.281</v>
      </c>
      <c r="H43" s="32">
        <f>0.18*H42</f>
        <v>13043.186325468</v>
      </c>
    </row>
    <row r="44" spans="1:8" ht="13.5" customHeight="1">
      <c r="A44" s="46"/>
      <c r="B44" s="46"/>
      <c r="C44" s="23" t="s">
        <v>46</v>
      </c>
      <c r="D44" s="36">
        <f>D42+D43</f>
        <v>82428.95084620001</v>
      </c>
      <c r="E44" s="36">
        <f>E42+E43</f>
        <v>2268.2031164384002</v>
      </c>
      <c r="F44" s="36"/>
      <c r="G44" s="36">
        <f>G42+G43</f>
        <v>808.1784226</v>
      </c>
      <c r="H44" s="36">
        <v>85505.332</v>
      </c>
    </row>
    <row r="47" ht="12.75">
      <c r="A47"/>
    </row>
    <row r="48" ht="15">
      <c r="A48" s="37" t="s">
        <v>47</v>
      </c>
    </row>
  </sheetData>
  <sheetProtection selectLockedCells="1" selectUnlockedCells="1"/>
  <mergeCells count="37">
    <mergeCell ref="A7:E7"/>
    <mergeCell ref="B1:H1"/>
    <mergeCell ref="A2:C2"/>
    <mergeCell ref="A3:D3"/>
    <mergeCell ref="A4:C4"/>
    <mergeCell ref="A5:D5"/>
    <mergeCell ref="A6:D6"/>
    <mergeCell ref="A34:H34"/>
    <mergeCell ref="A38:B38"/>
    <mergeCell ref="A39:B39"/>
    <mergeCell ref="A40:H40"/>
    <mergeCell ref="A42:B42"/>
    <mergeCell ref="A44:B44"/>
    <mergeCell ref="A26:B26"/>
    <mergeCell ref="A27:B27"/>
    <mergeCell ref="A28:H28"/>
    <mergeCell ref="A30:A31"/>
    <mergeCell ref="B30:B31"/>
    <mergeCell ref="C30:C31"/>
    <mergeCell ref="D30:G30"/>
    <mergeCell ref="H30:H31"/>
    <mergeCell ref="A16:H16"/>
    <mergeCell ref="A17:H17"/>
    <mergeCell ref="A20:B20"/>
    <mergeCell ref="A21:B21"/>
    <mergeCell ref="A23:H23"/>
    <mergeCell ref="A24:H24"/>
    <mergeCell ref="B8:G8"/>
    <mergeCell ref="A9:H9"/>
    <mergeCell ref="B10:G10"/>
    <mergeCell ref="A11:C11"/>
    <mergeCell ref="A12:G12"/>
    <mergeCell ref="A13:A14"/>
    <mergeCell ref="B13:B14"/>
    <mergeCell ref="C13:C14"/>
    <mergeCell ref="D13:G13"/>
    <mergeCell ref="H13:H14"/>
  </mergeCells>
  <printOptions horizontalCentered="1"/>
  <pageMargins left="0.39375" right="0.39375" top="0.26319444444444445" bottom="0.23472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modified xsi:type="dcterms:W3CDTF">2011-11-08T08:55:19Z</dcterms:modified>
  <cp:category/>
  <cp:version/>
  <cp:contentType/>
  <cp:contentStatus/>
</cp:coreProperties>
</file>